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0995" tabRatio="617"/>
  </bookViews>
  <sheets>
    <sheet name="Лист1" sheetId="2" r:id="rId1"/>
  </sheets>
  <definedNames>
    <definedName name="_xlnm._FilterDatabase" localSheetId="0" hidden="1">Лист1!$A$17:$O$73</definedName>
  </definedNames>
  <calcPr calcId="152511" calcOnSave="0"/>
</workbook>
</file>

<file path=xl/calcChain.xml><?xml version="1.0" encoding="utf-8"?>
<calcChain xmlns="http://schemas.openxmlformats.org/spreadsheetml/2006/main">
  <c r="H58" i="2"/>
  <c r="I68"/>
  <c r="I69"/>
  <c r="J68"/>
  <c r="J69"/>
  <c r="J70"/>
  <c r="G58"/>
  <c r="H57"/>
  <c r="G57"/>
  <c r="H64"/>
  <c r="H63"/>
  <c r="G63"/>
  <c r="H62"/>
  <c r="G62"/>
  <c r="H67"/>
  <c r="G67"/>
  <c r="G54"/>
  <c r="K68"/>
  <c r="K69"/>
  <c r="K70"/>
  <c r="H56"/>
  <c r="G56"/>
  <c r="G68"/>
  <c r="H66"/>
  <c r="G66"/>
  <c r="G40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G38"/>
  <c r="G34"/>
  <c r="G36"/>
  <c r="G47"/>
  <c r="G46"/>
  <c r="G45"/>
  <c r="G44"/>
  <c r="G43"/>
  <c r="G31"/>
  <c r="H22"/>
  <c r="H23"/>
  <c r="H68"/>
  <c r="G23"/>
  <c r="G28"/>
  <c r="G29"/>
  <c r="G30"/>
  <c r="G32"/>
  <c r="G33"/>
  <c r="G35"/>
  <c r="G37"/>
  <c r="G39"/>
  <c r="G41"/>
  <c r="G42"/>
  <c r="G48"/>
  <c r="G49"/>
  <c r="G50"/>
  <c r="G51"/>
  <c r="G52"/>
  <c r="G53"/>
  <c r="G55"/>
  <c r="G27"/>
  <c r="G22"/>
  <c r="G20"/>
  <c r="G21"/>
  <c r="G18"/>
  <c r="G19"/>
  <c r="G24"/>
  <c r="G25"/>
  <c r="G26"/>
  <c r="H61"/>
  <c r="G61"/>
  <c r="G64"/>
  <c r="H65"/>
  <c r="G65"/>
  <c r="G69"/>
  <c r="G70"/>
  <c r="H69"/>
  <c r="H70"/>
  <c r="H60"/>
  <c r="G60"/>
  <c r="I70"/>
  <c r="N70"/>
  <c r="L70"/>
  <c r="M70"/>
</calcChain>
</file>

<file path=xl/sharedStrings.xml><?xml version="1.0" encoding="utf-8"?>
<sst xmlns="http://schemas.openxmlformats.org/spreadsheetml/2006/main" count="200" uniqueCount="140">
  <si>
    <t>Цель осуществления закупки</t>
  </si>
  <si>
    <t>наименование мероприятия государственной (муниципальной) программы либо непрограммные направления деятельности (функции, полномочия)</t>
  </si>
  <si>
    <t>всего</t>
  </si>
  <si>
    <t>Объем финансового обеспечения
(тыс. рублей)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</si>
  <si>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</si>
  <si>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</si>
  <si>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в том числе планируемые платежи</t>
  </si>
  <si>
    <t>на последующие годы</t>
  </si>
  <si>
    <t>Сроки (периодичность) осуществления планируемых закупок</t>
  </si>
  <si>
    <t>№ 
п/п</t>
  </si>
  <si>
    <t>Информация о проведении общественного обсуждения закупки (да или нет)</t>
  </si>
  <si>
    <t>Обоснование внесения изменений</t>
  </si>
  <si>
    <t>Итого объем финансового обеспечения, предусмотренного на заключение 
контрактов</t>
  </si>
  <si>
    <t>2016</t>
  </si>
  <si>
    <t>на плановый период (без учета инфляции)</t>
  </si>
  <si>
    <t>ежемесячно</t>
  </si>
  <si>
    <t>ожидаемый результат реализации мероприятия государственной (муниципальной программы)</t>
  </si>
  <si>
    <t xml:space="preserve">Дополнительная информация в соответствии с пунктом 7 части 2 статьи 17 Федерального закона "О контрактной системе в сфере закупок товаров, работ, услуг для обеспечения государственных и муниципальных нужд"
</t>
  </si>
  <si>
    <t xml:space="preserve">на текущий финансовый год
</t>
  </si>
  <si>
    <t>на второй год</t>
  </si>
  <si>
    <t>на первый год</t>
  </si>
  <si>
    <t>Итого по коду БК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</si>
  <si>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</si>
  <si>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</si>
  <si>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</si>
  <si>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М.П.</t>
  </si>
  <si>
    <t>(ф.и.о. ответственного исполнителя)</t>
  </si>
  <si>
    <t>1</t>
  </si>
  <si>
    <t>ИТОГО</t>
  </si>
  <si>
    <t>ПРОВЕРКА</t>
  </si>
  <si>
    <t>Идентификационный 
код 
закупки **</t>
  </si>
  <si>
    <t>Коды</t>
  </si>
  <si>
    <t>Дата</t>
  </si>
  <si>
    <t>по ОКПО</t>
  </si>
  <si>
    <t>ИНН</t>
  </si>
  <si>
    <t>КПП</t>
  </si>
  <si>
    <t>по ОКОПФ</t>
  </si>
  <si>
    <t>по ОКТМО</t>
  </si>
  <si>
    <t>изменения</t>
  </si>
  <si>
    <t>0</t>
  </si>
  <si>
    <t>Оказание услуг на поставку электроэнергии</t>
  </si>
  <si>
    <t>Оказание услуг на поставку теплоэнергии</t>
  </si>
  <si>
    <t>Оказание услуг по водоснабжению и водоотведению</t>
  </si>
  <si>
    <t>Предоставление услуг связи по предоставлению безлимитного доступа в сеть Интренет</t>
  </si>
  <si>
    <t>на 2016 финансовый год и на плановый период 2017 и 2018 годов</t>
  </si>
  <si>
    <t>Организационно-правовая форма</t>
  </si>
  <si>
    <t>Бюджетное учреждение</t>
  </si>
  <si>
    <t>Наименование публично-правового образования</t>
  </si>
  <si>
    <t>Местонахождение (адрес), телефон, адрес электронной почты</t>
  </si>
  <si>
    <t>Областное государственное бюджетное учреждение здравоохранения «Иркутская городская поликлиника №17»</t>
  </si>
  <si>
    <t>План закупок товаров, работ, услуг для обеспечения нужд ОГБУЗ «Иркутская городская поликлиника №17»</t>
  </si>
  <si>
    <t>Иркутская область</t>
  </si>
  <si>
    <t>664082, Россия, Иркутская обл., г.Иркутск, мкр. Университетский, 79, 8(3952)360215</t>
  </si>
  <si>
    <t>На оказание услуг по обеспечению доступа к сети "VPN"</t>
  </si>
  <si>
    <t>Предоставление услуг внутризоновой телефонной связи и услуг междугородной и межднародной телефонной связи</t>
  </si>
  <si>
    <t xml:space="preserve">Арендная плата за пользование имуществом </t>
  </si>
  <si>
    <t>Выполнение функций по оказанию медицинской помощи</t>
  </si>
  <si>
    <t>2015</t>
  </si>
  <si>
    <t>Услуги по обслуживанию лифта</t>
  </si>
  <si>
    <t>Услуги по вывозу ТБО</t>
  </si>
  <si>
    <t>Услуги по заправке картриджей</t>
  </si>
  <si>
    <t xml:space="preserve">Оказание услуг по обеспечению  функционирования Регионального фрагмента Единой государственной информационной системы  в сфере здравоохранения Иркутской области </t>
  </si>
  <si>
    <t>Услуги по обслуживанию ренгеноборудования</t>
  </si>
  <si>
    <t>Услуги по обслуживанию медтехники</t>
  </si>
  <si>
    <t>Транспортные услуги на 1 полугодие</t>
  </si>
  <si>
    <t>Транспортные услуги на 2 полугодие</t>
  </si>
  <si>
    <t>Поставка молока</t>
  </si>
  <si>
    <t>Поставка ренгенпленки</t>
  </si>
  <si>
    <t>Услуги на сопровождение 1С</t>
  </si>
  <si>
    <t>Услуги на сопровождение 1С: Облачный сервис</t>
  </si>
  <si>
    <t>Поставка реактивов</t>
  </si>
  <si>
    <t>Поставка медикаментов</t>
  </si>
  <si>
    <t>Услуги по лабораторно-инструментальному исследованию</t>
  </si>
  <si>
    <t xml:space="preserve">Поставка стоматологических расходных материалов </t>
  </si>
  <si>
    <t xml:space="preserve">Поставка расходных материалов к анализатору </t>
  </si>
  <si>
    <t xml:space="preserve">Поставка расходных материалов к центрифуге </t>
  </si>
  <si>
    <t xml:space="preserve">Поставка медикаментов </t>
  </si>
  <si>
    <t>Услуги на удаленое сопровождение 1С</t>
  </si>
  <si>
    <t>Услуги на ремонт и обслуживание компьютерной техники</t>
  </si>
  <si>
    <t>Главный врач Вулых Л.И.</t>
  </si>
  <si>
    <t>Гольнев Ю.П.</t>
  </si>
  <si>
    <t>Поставка канцтоваров</t>
  </si>
  <si>
    <t xml:space="preserve">Поставка халатов </t>
  </si>
  <si>
    <t>Итого по коду БК  221</t>
  </si>
  <si>
    <t>Итого по коду БК  222</t>
  </si>
  <si>
    <t>Итого по коду БК  223</t>
  </si>
  <si>
    <t>Итого по коду БК  224</t>
  </si>
  <si>
    <t>Итого по коду БК  225</t>
  </si>
  <si>
    <t>Итого по коду БК  226</t>
  </si>
  <si>
    <t>Итого по коду БК  310</t>
  </si>
  <si>
    <t>Итого по коду БК  340</t>
  </si>
  <si>
    <t>Поставка товаров, работ и услуг на сумму, не превышающую 100 тысяч руб. (в случае заключения договора в соответствии с п. 4, ч. 1, ст. 93 ФЗ-44) по коду БК 225</t>
  </si>
  <si>
    <t>Поставка товаров, работ и услуг на сумму, не превышающую 100 тысяч руб. (в случае заключения договора в соответствии с п. 4, ч. 1, ст. 93 ФЗ-44) по коду БК 226</t>
  </si>
  <si>
    <t>Поставка товаров, работ и услуг на сумму, не превышающую 100 тысяч руб. (в случае заключения договора в соответствии с п. 4, ч. 1, ст. 93 ФЗ-44) по коду БК 221</t>
  </si>
  <si>
    <t>Вид документа (базовый (0); измененный (порядковый код изменения)</t>
  </si>
  <si>
    <t>1623812014651381201001 0000 000 0000 225</t>
  </si>
  <si>
    <t>1623812014651381201001 0000 000 0000 226</t>
  </si>
  <si>
    <t>1623812014651381201001 0000 000 0000 221</t>
  </si>
  <si>
    <t xml:space="preserve">Поставка медицинских расходных материалов </t>
  </si>
  <si>
    <t>Поставка средств дезинфицирующих</t>
  </si>
  <si>
    <t>1623812014651381201001 0008 000 3530 223</t>
  </si>
  <si>
    <t>1623812014651381201001 0001 000 6110 221</t>
  </si>
  <si>
    <t>1623812014651381201001 0002 000 6110 221</t>
  </si>
  <si>
    <t>1623812014651381201001 0005 000 4939 222</t>
  </si>
  <si>
    <t>1623812014651381201001 0006 000 4939 222</t>
  </si>
  <si>
    <t>1623812014651381201001 0007 000 3512 223</t>
  </si>
  <si>
    <t>1623812014651381201001 0009 000 3600 223</t>
  </si>
  <si>
    <t>1623812014651381201001 0010 000 7739 224</t>
  </si>
  <si>
    <t>1623812014651381201001 0011 000 2822 225</t>
  </si>
  <si>
    <t>1623812014651381201001 0012 000 9002 225</t>
  </si>
  <si>
    <t>1623812014651381201001 0014 000 8514 225</t>
  </si>
  <si>
    <t>1623812014651381201001 0018 000 7222 226</t>
  </si>
  <si>
    <t>1623812014651381201001 0019 000 7222 226</t>
  </si>
  <si>
    <t>1623812014651381201001 0020 000 5184 226</t>
  </si>
  <si>
    <t>1623812014651381201001 0021 000 2924 310</t>
  </si>
  <si>
    <t>1623812014651381201001 0022 000 2466 340</t>
  </si>
  <si>
    <t>1623812014651381201001 0023 000 1551 340</t>
  </si>
  <si>
    <t>1623812014651381201001 0024 000 2420 340</t>
  </si>
  <si>
    <t>1623812014651381201001 0026 000 3310 340</t>
  </si>
  <si>
    <t>1623812014651381201001 0027 000 3310 340</t>
  </si>
  <si>
    <t>1623812014651381201001 0028 000 3310 340</t>
  </si>
  <si>
    <t>1623812014651381201001 0029 000 3310 340</t>
  </si>
  <si>
    <t>1623812014651381201001 0030 000 3310 340</t>
  </si>
  <si>
    <t>1623812014651381201001 0031 000 2466 340</t>
  </si>
  <si>
    <t>1623812014651381201001 0032 000 2442 340</t>
  </si>
  <si>
    <t>1623812014651381201001 0034 000 2442 340</t>
  </si>
  <si>
    <t>1623812014651381201001 0035 000 2442 340</t>
  </si>
  <si>
    <t>1623812014651381201001 0036 000 2442 340</t>
  </si>
  <si>
    <t>1623812014651381201001 0038 000 2524 340</t>
  </si>
  <si>
    <t>1623812014651381201001 0017 000 9511 225</t>
  </si>
  <si>
    <t>1623812014651381201001 0013 000 6209 225</t>
  </si>
  <si>
    <t>1623812014651381201001 0003 000 6110 221</t>
  </si>
  <si>
    <t>1623812014651381201001 0004 000 6110 221</t>
  </si>
  <si>
    <t>1623812014651381201001 0037 000 2059 340</t>
  </si>
  <si>
    <t>1623812014651381201001 0015 000 3250 225</t>
  </si>
  <si>
    <t>1623812014651381201001 0016 000 3250 225</t>
  </si>
  <si>
    <t>1623812014651381201001 0025 000 2120 340</t>
  </si>
  <si>
    <t>1623812014651381201001 0033 000 1412 340</t>
  </si>
  <si>
    <t>Поставка медицинского оборудования</t>
  </si>
  <si>
    <t>"13" января 2016 г.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</si>
</sst>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;[Red]0"/>
    <numFmt numFmtId="166" formatCode="#,##0.0"/>
  </numFmts>
  <fonts count="6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1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2" fontId="0" fillId="0" borderId="0" xfId="0" applyNumberFormat="1" applyFill="1" applyAlignment="1">
      <alignment horizontal="center" vertical="top" wrapText="1"/>
    </xf>
    <xf numFmtId="2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0" fillId="2" borderId="0" xfId="0" applyFont="1" applyFill="1" applyAlignment="1">
      <alignment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top" wrapText="1"/>
    </xf>
    <xf numFmtId="166" fontId="0" fillId="0" borderId="0" xfId="0" applyNumberFormat="1" applyFill="1" applyAlignment="1">
      <alignment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6" fontId="1" fillId="3" borderId="6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2" xfId="0" applyNumberFormat="1" applyFill="1" applyBorder="1" applyAlignment="1">
      <alignment horizontal="center" vertical="center" wrapText="1"/>
    </xf>
    <xf numFmtId="44" fontId="1" fillId="0" borderId="7" xfId="0" applyNumberFormat="1" applyFont="1" applyFill="1" applyBorder="1" applyAlignment="1">
      <alignment horizontal="right" vertical="top" wrapText="1"/>
    </xf>
    <xf numFmtId="44" fontId="1" fillId="0" borderId="8" xfId="0" applyNumberFormat="1" applyFont="1" applyFill="1" applyBorder="1" applyAlignment="1">
      <alignment horizontal="right" vertical="top" wrapText="1"/>
    </xf>
    <xf numFmtId="44" fontId="1" fillId="0" borderId="9" xfId="0" applyNumberFormat="1" applyFont="1" applyFill="1" applyBorder="1" applyAlignment="1">
      <alignment horizontal="right" vertical="top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2" fontId="0" fillId="0" borderId="2" xfId="0" applyNumberForma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abSelected="1" zoomScaleNormal="85" workbookViewId="0">
      <selection activeCell="E80" sqref="E80"/>
    </sheetView>
  </sheetViews>
  <sheetFormatPr defaultRowHeight="12.75"/>
  <cols>
    <col min="1" max="1" width="4.5703125" style="4" customWidth="1"/>
    <col min="2" max="2" width="18.42578125" style="5" bestFit="1" customWidth="1"/>
    <col min="3" max="3" width="13.5703125" style="5" customWidth="1"/>
    <col min="4" max="4" width="13" style="4" customWidth="1"/>
    <col min="5" max="5" width="38" style="23" customWidth="1"/>
    <col min="6" max="6" width="11.42578125" style="4" customWidth="1"/>
    <col min="7" max="7" width="12" style="37" customWidth="1"/>
    <col min="8" max="8" width="9.85546875" style="37" customWidth="1"/>
    <col min="9" max="10" width="9.28515625" style="28" customWidth="1"/>
    <col min="11" max="11" width="11" style="28" customWidth="1"/>
    <col min="12" max="12" width="11.85546875" style="4" customWidth="1"/>
    <col min="13" max="13" width="18.85546875" style="5" customWidth="1"/>
    <col min="14" max="14" width="12" style="4" customWidth="1"/>
    <col min="15" max="15" width="10.42578125" style="21" customWidth="1"/>
    <col min="16" max="16384" width="9.140625" style="1"/>
  </cols>
  <sheetData>
    <row r="1" spans="1:15" ht="15.75">
      <c r="A1" s="65" t="s">
        <v>50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5.75">
      <c r="A2" s="65" t="s">
        <v>44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>
      <c r="M3" s="13"/>
      <c r="N3" s="66" t="s">
        <v>31</v>
      </c>
      <c r="O3" s="66"/>
    </row>
    <row r="4" spans="1:15">
      <c r="A4" s="44" t="s">
        <v>49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3" t="s">
        <v>32</v>
      </c>
      <c r="N4" s="67">
        <v>42353</v>
      </c>
      <c r="O4" s="67"/>
    </row>
    <row r="5" spans="1:15">
      <c r="A5" s="44" t="s">
        <v>45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3" t="s">
        <v>33</v>
      </c>
      <c r="N5" s="60">
        <v>41770342</v>
      </c>
      <c r="O5" s="60"/>
    </row>
    <row r="6" spans="1:15">
      <c r="A6" s="44" t="s">
        <v>46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3" t="s">
        <v>34</v>
      </c>
      <c r="N6" s="60">
        <v>3812014651</v>
      </c>
      <c r="O6" s="60"/>
    </row>
    <row r="7" spans="1:15">
      <c r="A7" s="44" t="s">
        <v>47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3" t="s">
        <v>35</v>
      </c>
      <c r="N7" s="60">
        <v>381201001</v>
      </c>
      <c r="O7" s="60"/>
    </row>
    <row r="8" spans="1:15">
      <c r="A8" s="44" t="s">
        <v>51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3" t="s">
        <v>36</v>
      </c>
      <c r="N8" s="60">
        <v>20903</v>
      </c>
      <c r="O8" s="60"/>
    </row>
    <row r="9" spans="1:15">
      <c r="A9" s="44" t="s">
        <v>48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3" t="s">
        <v>37</v>
      </c>
      <c r="N9" s="60">
        <v>25000000</v>
      </c>
      <c r="O9" s="60"/>
    </row>
    <row r="10" spans="1:15">
      <c r="A10" s="44" t="s">
        <v>52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3" t="s">
        <v>38</v>
      </c>
      <c r="N10" s="60" t="s">
        <v>39</v>
      </c>
      <c r="O10" s="60"/>
    </row>
    <row r="11" spans="1:15">
      <c r="A11" s="44" t="s">
        <v>94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3"/>
      <c r="N11" s="27"/>
      <c r="O11" s="27"/>
    </row>
    <row r="12" spans="1:15" ht="11.25" customHeight="1"/>
    <row r="13" spans="1:15" ht="27" customHeight="1">
      <c r="A13" s="50" t="s">
        <v>9</v>
      </c>
      <c r="B13" s="45" t="s">
        <v>30</v>
      </c>
      <c r="C13" s="45" t="s">
        <v>0</v>
      </c>
      <c r="D13" s="45"/>
      <c r="E13" s="50" t="s">
        <v>4</v>
      </c>
      <c r="F13" s="45" t="s">
        <v>5</v>
      </c>
      <c r="G13" s="46" t="s">
        <v>3</v>
      </c>
      <c r="H13" s="46"/>
      <c r="I13" s="46"/>
      <c r="J13" s="46"/>
      <c r="K13" s="46"/>
      <c r="L13" s="45" t="s">
        <v>8</v>
      </c>
      <c r="M13" s="45" t="s">
        <v>17</v>
      </c>
      <c r="N13" s="45" t="s">
        <v>10</v>
      </c>
      <c r="O13" s="45" t="s">
        <v>11</v>
      </c>
    </row>
    <row r="14" spans="1:15">
      <c r="A14" s="51"/>
      <c r="B14" s="45"/>
      <c r="C14" s="45"/>
      <c r="D14" s="45"/>
      <c r="E14" s="51"/>
      <c r="F14" s="45"/>
      <c r="G14" s="64" t="s">
        <v>2</v>
      </c>
      <c r="H14" s="46" t="s">
        <v>6</v>
      </c>
      <c r="I14" s="46"/>
      <c r="J14" s="46"/>
      <c r="K14" s="46"/>
      <c r="L14" s="45"/>
      <c r="M14" s="45"/>
      <c r="N14" s="45"/>
      <c r="O14" s="45"/>
    </row>
    <row r="15" spans="1:15" ht="12.75" customHeight="1">
      <c r="A15" s="51"/>
      <c r="B15" s="45"/>
      <c r="C15" s="45" t="s">
        <v>1</v>
      </c>
      <c r="D15" s="45" t="s">
        <v>16</v>
      </c>
      <c r="E15" s="51"/>
      <c r="F15" s="45"/>
      <c r="G15" s="64"/>
      <c r="H15" s="64" t="s">
        <v>18</v>
      </c>
      <c r="I15" s="46" t="s">
        <v>14</v>
      </c>
      <c r="J15" s="46"/>
      <c r="K15" s="46" t="s">
        <v>7</v>
      </c>
      <c r="L15" s="45"/>
      <c r="M15" s="45"/>
      <c r="N15" s="45"/>
      <c r="O15" s="45"/>
    </row>
    <row r="16" spans="1:15" ht="141.75" customHeight="1">
      <c r="A16" s="52"/>
      <c r="B16" s="45"/>
      <c r="C16" s="45"/>
      <c r="D16" s="45"/>
      <c r="E16" s="52"/>
      <c r="F16" s="45"/>
      <c r="G16" s="64"/>
      <c r="H16" s="64"/>
      <c r="I16" s="29" t="s">
        <v>20</v>
      </c>
      <c r="J16" s="29" t="s">
        <v>19</v>
      </c>
      <c r="K16" s="46"/>
      <c r="L16" s="45"/>
      <c r="M16" s="45"/>
      <c r="N16" s="45"/>
      <c r="O16" s="45"/>
    </row>
    <row r="17" spans="1:15">
      <c r="A17" s="6">
        <v>1</v>
      </c>
      <c r="B17" s="6">
        <v>2</v>
      </c>
      <c r="C17" s="6">
        <v>3</v>
      </c>
      <c r="D17" s="6">
        <v>4</v>
      </c>
      <c r="E17" s="17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6">
        <v>12</v>
      </c>
      <c r="M17" s="6">
        <v>13</v>
      </c>
      <c r="N17" s="6">
        <v>14</v>
      </c>
      <c r="O17" s="17">
        <v>15</v>
      </c>
    </row>
    <row r="18" spans="1:15" s="33" customFormat="1" ht="60">
      <c r="A18" s="7" t="s">
        <v>27</v>
      </c>
      <c r="B18" s="32" t="s">
        <v>101</v>
      </c>
      <c r="C18" s="6" t="s">
        <v>56</v>
      </c>
      <c r="D18" s="6"/>
      <c r="E18" s="17" t="s">
        <v>54</v>
      </c>
      <c r="F18" s="8" t="s">
        <v>57</v>
      </c>
      <c r="G18" s="29">
        <f t="shared" ref="G18:G26" si="0">H18+I18+J18+K18</f>
        <v>228</v>
      </c>
      <c r="H18" s="29">
        <v>228</v>
      </c>
      <c r="I18" s="29"/>
      <c r="J18" s="29"/>
      <c r="K18" s="29"/>
      <c r="L18" s="8" t="s">
        <v>15</v>
      </c>
      <c r="M18" s="6"/>
      <c r="N18" s="6"/>
      <c r="O18" s="18"/>
    </row>
    <row r="19" spans="1:15" s="33" customFormat="1" ht="24">
      <c r="A19" s="7">
        <f>A18+1</f>
        <v>2</v>
      </c>
      <c r="B19" s="32" t="s">
        <v>102</v>
      </c>
      <c r="C19" s="6"/>
      <c r="D19" s="6"/>
      <c r="E19" s="17" t="s">
        <v>43</v>
      </c>
      <c r="F19" s="8" t="s">
        <v>57</v>
      </c>
      <c r="G19" s="29">
        <f t="shared" si="0"/>
        <v>106.2</v>
      </c>
      <c r="H19" s="29">
        <v>106.2</v>
      </c>
      <c r="I19" s="29"/>
      <c r="J19" s="29"/>
      <c r="K19" s="29"/>
      <c r="L19" s="8" t="s">
        <v>15</v>
      </c>
      <c r="M19" s="6"/>
      <c r="N19" s="6"/>
      <c r="O19" s="18"/>
    </row>
    <row r="20" spans="1:15" s="33" customFormat="1" ht="24">
      <c r="A20" s="7">
        <f t="shared" ref="A20:A58" si="1">A19+1</f>
        <v>3</v>
      </c>
      <c r="B20" s="32" t="s">
        <v>131</v>
      </c>
      <c r="C20" s="6"/>
      <c r="D20" s="6"/>
      <c r="E20" s="17" t="s">
        <v>53</v>
      </c>
      <c r="F20" s="8" t="s">
        <v>57</v>
      </c>
      <c r="G20" s="29">
        <f t="shared" si="0"/>
        <v>243.71</v>
      </c>
      <c r="H20" s="29">
        <v>243.71</v>
      </c>
      <c r="I20" s="29"/>
      <c r="J20" s="29"/>
      <c r="K20" s="29"/>
      <c r="L20" s="8" t="s">
        <v>15</v>
      </c>
      <c r="M20" s="6"/>
      <c r="N20" s="6"/>
      <c r="O20" s="18"/>
    </row>
    <row r="21" spans="1:15" s="33" customFormat="1" ht="48.75" customHeight="1">
      <c r="A21" s="7">
        <f t="shared" si="1"/>
        <v>4</v>
      </c>
      <c r="B21" s="32" t="s">
        <v>132</v>
      </c>
      <c r="C21" s="6"/>
      <c r="D21" s="6"/>
      <c r="E21" s="17" t="s">
        <v>61</v>
      </c>
      <c r="F21" s="8" t="s">
        <v>57</v>
      </c>
      <c r="G21" s="29">
        <f t="shared" si="0"/>
        <v>247.08799999999999</v>
      </c>
      <c r="H21" s="29">
        <v>247.08799999999999</v>
      </c>
      <c r="I21" s="29"/>
      <c r="J21" s="29"/>
      <c r="K21" s="29"/>
      <c r="L21" s="8" t="s">
        <v>15</v>
      </c>
      <c r="M21" s="6"/>
      <c r="N21" s="6"/>
      <c r="O21" s="18"/>
    </row>
    <row r="22" spans="1:15" s="33" customFormat="1" ht="37.5" customHeight="1">
      <c r="A22" s="7">
        <f t="shared" si="1"/>
        <v>5</v>
      </c>
      <c r="B22" s="32" t="s">
        <v>103</v>
      </c>
      <c r="C22" s="6"/>
      <c r="D22" s="6"/>
      <c r="E22" s="17" t="s">
        <v>64</v>
      </c>
      <c r="F22" s="8" t="s">
        <v>57</v>
      </c>
      <c r="G22" s="29">
        <f t="shared" si="0"/>
        <v>447.8</v>
      </c>
      <c r="H22" s="29">
        <f>447.8</f>
        <v>447.8</v>
      </c>
      <c r="I22" s="29"/>
      <c r="J22" s="29"/>
      <c r="K22" s="29"/>
      <c r="L22" s="8" t="s">
        <v>15</v>
      </c>
      <c r="M22" s="6"/>
      <c r="N22" s="6"/>
      <c r="O22" s="18"/>
    </row>
    <row r="23" spans="1:15" s="33" customFormat="1" ht="37.5" customHeight="1">
      <c r="A23" s="7">
        <f t="shared" si="1"/>
        <v>6</v>
      </c>
      <c r="B23" s="32" t="s">
        <v>104</v>
      </c>
      <c r="C23" s="6"/>
      <c r="D23" s="6"/>
      <c r="E23" s="17" t="s">
        <v>65</v>
      </c>
      <c r="F23" s="8" t="s">
        <v>57</v>
      </c>
      <c r="G23" s="29">
        <f>H23+I23+J23+K23</f>
        <v>485.6</v>
      </c>
      <c r="H23" s="29">
        <f>485.6</f>
        <v>485.6</v>
      </c>
      <c r="I23" s="29"/>
      <c r="J23" s="29"/>
      <c r="K23" s="29"/>
      <c r="L23" s="8"/>
      <c r="M23" s="6"/>
      <c r="N23" s="6"/>
      <c r="O23" s="18"/>
    </row>
    <row r="24" spans="1:15" s="33" customFormat="1" ht="24">
      <c r="A24" s="7">
        <f t="shared" si="1"/>
        <v>7</v>
      </c>
      <c r="B24" s="32" t="s">
        <v>105</v>
      </c>
      <c r="C24" s="6"/>
      <c r="D24" s="6"/>
      <c r="E24" s="6" t="s">
        <v>40</v>
      </c>
      <c r="F24" s="8" t="s">
        <v>57</v>
      </c>
      <c r="G24" s="29">
        <f t="shared" si="0"/>
        <v>400</v>
      </c>
      <c r="H24" s="29">
        <v>400</v>
      </c>
      <c r="I24" s="29"/>
      <c r="J24" s="29"/>
      <c r="K24" s="29"/>
      <c r="L24" s="8" t="s">
        <v>15</v>
      </c>
      <c r="M24" s="6"/>
      <c r="N24" s="6"/>
      <c r="O24" s="18"/>
    </row>
    <row r="25" spans="1:15" s="33" customFormat="1" ht="24">
      <c r="A25" s="7">
        <f t="shared" si="1"/>
        <v>8</v>
      </c>
      <c r="B25" s="32" t="s">
        <v>100</v>
      </c>
      <c r="C25" s="6"/>
      <c r="D25" s="6"/>
      <c r="E25" s="6" t="s">
        <v>41</v>
      </c>
      <c r="F25" s="8" t="s">
        <v>57</v>
      </c>
      <c r="G25" s="29">
        <f t="shared" si="0"/>
        <v>980</v>
      </c>
      <c r="H25" s="29">
        <v>980</v>
      </c>
      <c r="I25" s="29"/>
      <c r="J25" s="29"/>
      <c r="K25" s="29"/>
      <c r="L25" s="8" t="s">
        <v>15</v>
      </c>
      <c r="M25" s="6"/>
      <c r="N25" s="6"/>
      <c r="O25" s="18"/>
    </row>
    <row r="26" spans="1:15" s="33" customFormat="1" ht="24">
      <c r="A26" s="7">
        <f t="shared" si="1"/>
        <v>9</v>
      </c>
      <c r="B26" s="32" t="s">
        <v>106</v>
      </c>
      <c r="C26" s="6"/>
      <c r="D26" s="6"/>
      <c r="E26" s="17" t="s">
        <v>42</v>
      </c>
      <c r="F26" s="8" t="s">
        <v>57</v>
      </c>
      <c r="G26" s="29">
        <f t="shared" si="0"/>
        <v>90</v>
      </c>
      <c r="H26" s="29">
        <v>90</v>
      </c>
      <c r="I26" s="29"/>
      <c r="J26" s="29"/>
      <c r="K26" s="29"/>
      <c r="L26" s="8" t="s">
        <v>15</v>
      </c>
      <c r="M26" s="6"/>
      <c r="N26" s="6"/>
      <c r="O26" s="18"/>
    </row>
    <row r="27" spans="1:15" s="33" customFormat="1" ht="24">
      <c r="A27" s="7">
        <f t="shared" si="1"/>
        <v>10</v>
      </c>
      <c r="B27" s="32" t="s">
        <v>107</v>
      </c>
      <c r="C27" s="6"/>
      <c r="D27" s="6"/>
      <c r="E27" s="17" t="s">
        <v>55</v>
      </c>
      <c r="F27" s="8" t="s">
        <v>57</v>
      </c>
      <c r="G27" s="29">
        <f>H27+I27+J27+K27</f>
        <v>68</v>
      </c>
      <c r="H27" s="29">
        <v>68</v>
      </c>
      <c r="I27" s="29"/>
      <c r="J27" s="29"/>
      <c r="K27" s="29"/>
      <c r="L27" s="8" t="s">
        <v>15</v>
      </c>
      <c r="M27" s="6"/>
      <c r="N27" s="6"/>
      <c r="O27" s="18"/>
    </row>
    <row r="28" spans="1:15" s="33" customFormat="1" ht="24">
      <c r="A28" s="7">
        <f t="shared" si="1"/>
        <v>11</v>
      </c>
      <c r="B28" s="32" t="s">
        <v>108</v>
      </c>
      <c r="C28" s="6"/>
      <c r="D28" s="6"/>
      <c r="E28" s="6" t="s">
        <v>58</v>
      </c>
      <c r="F28" s="8" t="s">
        <v>57</v>
      </c>
      <c r="G28" s="29">
        <f t="shared" ref="G28:G56" si="2">H28+I28+J28+K28</f>
        <v>58.7</v>
      </c>
      <c r="H28" s="29">
        <v>58.7</v>
      </c>
      <c r="I28" s="29"/>
      <c r="J28" s="29"/>
      <c r="K28" s="29"/>
      <c r="L28" s="8"/>
      <c r="M28" s="6"/>
      <c r="N28" s="6"/>
      <c r="O28" s="18"/>
    </row>
    <row r="29" spans="1:15" s="33" customFormat="1" ht="24">
      <c r="A29" s="7">
        <f t="shared" si="1"/>
        <v>12</v>
      </c>
      <c r="B29" s="32" t="s">
        <v>109</v>
      </c>
      <c r="C29" s="6"/>
      <c r="D29" s="6"/>
      <c r="E29" s="6" t="s">
        <v>59</v>
      </c>
      <c r="F29" s="8" t="s">
        <v>57</v>
      </c>
      <c r="G29" s="29">
        <f t="shared" si="2"/>
        <v>40</v>
      </c>
      <c r="H29" s="29">
        <v>40</v>
      </c>
      <c r="I29" s="29"/>
      <c r="J29" s="29"/>
      <c r="K29" s="29"/>
      <c r="L29" s="8"/>
      <c r="M29" s="6"/>
      <c r="N29" s="6"/>
      <c r="O29" s="18"/>
    </row>
    <row r="30" spans="1:15" s="33" customFormat="1" ht="24">
      <c r="A30" s="7">
        <f t="shared" si="1"/>
        <v>13</v>
      </c>
      <c r="B30" s="32" t="s">
        <v>130</v>
      </c>
      <c r="C30" s="6"/>
      <c r="D30" s="6"/>
      <c r="E30" s="6" t="s">
        <v>60</v>
      </c>
      <c r="F30" s="8" t="s">
        <v>57</v>
      </c>
      <c r="G30" s="29">
        <f t="shared" si="2"/>
        <v>150</v>
      </c>
      <c r="H30" s="29">
        <v>150</v>
      </c>
      <c r="I30" s="29"/>
      <c r="J30" s="29"/>
      <c r="K30" s="29"/>
      <c r="L30" s="8"/>
      <c r="M30" s="6"/>
      <c r="N30" s="6"/>
      <c r="O30" s="18"/>
    </row>
    <row r="31" spans="1:15" s="33" customFormat="1" ht="24">
      <c r="A31" s="7">
        <f t="shared" si="1"/>
        <v>14</v>
      </c>
      <c r="B31" s="32" t="s">
        <v>110</v>
      </c>
      <c r="C31" s="6"/>
      <c r="D31" s="6"/>
      <c r="E31" s="6" t="s">
        <v>72</v>
      </c>
      <c r="F31" s="8" t="s">
        <v>57</v>
      </c>
      <c r="G31" s="29">
        <f>H31+I31+J31+K31</f>
        <v>151</v>
      </c>
      <c r="H31" s="29">
        <v>151</v>
      </c>
      <c r="I31" s="29"/>
      <c r="J31" s="29"/>
      <c r="K31" s="29"/>
      <c r="L31" s="8"/>
      <c r="M31" s="6"/>
      <c r="N31" s="6"/>
      <c r="O31" s="18"/>
    </row>
    <row r="32" spans="1:15" s="33" customFormat="1" ht="24">
      <c r="A32" s="7">
        <f t="shared" si="1"/>
        <v>15</v>
      </c>
      <c r="B32" s="32" t="s">
        <v>134</v>
      </c>
      <c r="C32" s="6"/>
      <c r="D32" s="6"/>
      <c r="E32" s="6" t="s">
        <v>62</v>
      </c>
      <c r="F32" s="8" t="s">
        <v>57</v>
      </c>
      <c r="G32" s="29">
        <f t="shared" si="2"/>
        <v>113.7</v>
      </c>
      <c r="H32" s="29">
        <v>113.7</v>
      </c>
      <c r="I32" s="29"/>
      <c r="J32" s="29"/>
      <c r="K32" s="29"/>
      <c r="L32" s="8"/>
      <c r="M32" s="6"/>
      <c r="N32" s="6"/>
      <c r="O32" s="18"/>
    </row>
    <row r="33" spans="1:15" s="33" customFormat="1" ht="24">
      <c r="A33" s="7">
        <f t="shared" si="1"/>
        <v>16</v>
      </c>
      <c r="B33" s="32" t="s">
        <v>135</v>
      </c>
      <c r="C33" s="6"/>
      <c r="D33" s="6"/>
      <c r="E33" s="6" t="s">
        <v>63</v>
      </c>
      <c r="F33" s="8" t="s">
        <v>57</v>
      </c>
      <c r="G33" s="29">
        <f t="shared" si="2"/>
        <v>388.4</v>
      </c>
      <c r="H33" s="29">
        <v>388.4</v>
      </c>
      <c r="I33" s="29"/>
      <c r="J33" s="29"/>
      <c r="K33" s="29"/>
      <c r="L33" s="8"/>
      <c r="M33" s="6"/>
      <c r="N33" s="6"/>
      <c r="O33" s="18"/>
    </row>
    <row r="34" spans="1:15" s="33" customFormat="1" ht="24">
      <c r="A34" s="7">
        <f t="shared" si="1"/>
        <v>17</v>
      </c>
      <c r="B34" s="32" t="s">
        <v>129</v>
      </c>
      <c r="C34" s="6"/>
      <c r="D34" s="6"/>
      <c r="E34" s="6" t="s">
        <v>78</v>
      </c>
      <c r="F34" s="8" t="s">
        <v>57</v>
      </c>
      <c r="G34" s="29">
        <f>H34+I34+J34+K34</f>
        <v>303.60000000000002</v>
      </c>
      <c r="H34" s="29">
        <v>303.60000000000002</v>
      </c>
      <c r="I34" s="29"/>
      <c r="J34" s="29"/>
      <c r="K34" s="29"/>
      <c r="L34" s="8"/>
      <c r="M34" s="6"/>
      <c r="N34" s="6"/>
      <c r="O34" s="18"/>
    </row>
    <row r="35" spans="1:15" s="33" customFormat="1" ht="24">
      <c r="A35" s="7">
        <f t="shared" si="1"/>
        <v>18</v>
      </c>
      <c r="B35" s="32" t="s">
        <v>111</v>
      </c>
      <c r="C35" s="6"/>
      <c r="D35" s="6"/>
      <c r="E35" s="6" t="s">
        <v>68</v>
      </c>
      <c r="F35" s="8" t="s">
        <v>57</v>
      </c>
      <c r="G35" s="29">
        <f t="shared" si="2"/>
        <v>126.9</v>
      </c>
      <c r="H35" s="29">
        <v>126.9</v>
      </c>
      <c r="I35" s="29"/>
      <c r="J35" s="29"/>
      <c r="K35" s="29"/>
      <c r="L35" s="8"/>
      <c r="M35" s="6"/>
      <c r="N35" s="6"/>
      <c r="O35" s="18"/>
    </row>
    <row r="36" spans="1:15" s="33" customFormat="1" ht="24">
      <c r="A36" s="7">
        <f t="shared" si="1"/>
        <v>19</v>
      </c>
      <c r="B36" s="32" t="s">
        <v>112</v>
      </c>
      <c r="C36" s="6"/>
      <c r="D36" s="6"/>
      <c r="E36" s="6" t="s">
        <v>77</v>
      </c>
      <c r="F36" s="8" t="s">
        <v>57</v>
      </c>
      <c r="G36" s="29">
        <f>H36+I36+J36+K36</f>
        <v>25.9</v>
      </c>
      <c r="H36" s="29">
        <v>25.9</v>
      </c>
      <c r="I36" s="29"/>
      <c r="J36" s="29"/>
      <c r="K36" s="29"/>
      <c r="L36" s="8"/>
      <c r="M36" s="6"/>
      <c r="N36" s="6"/>
      <c r="O36" s="18"/>
    </row>
    <row r="37" spans="1:15" s="33" customFormat="1" ht="24">
      <c r="A37" s="7">
        <f t="shared" si="1"/>
        <v>20</v>
      </c>
      <c r="B37" s="32" t="s">
        <v>113</v>
      </c>
      <c r="C37" s="6"/>
      <c r="D37" s="6"/>
      <c r="E37" s="6" t="s">
        <v>69</v>
      </c>
      <c r="F37" s="8" t="s">
        <v>57</v>
      </c>
      <c r="G37" s="29">
        <f t="shared" si="2"/>
        <v>161.19999999999999</v>
      </c>
      <c r="H37" s="29">
        <v>161.19999999999999</v>
      </c>
      <c r="I37" s="29"/>
      <c r="J37" s="29"/>
      <c r="K37" s="29"/>
      <c r="L37" s="8"/>
      <c r="M37" s="6"/>
      <c r="N37" s="6"/>
      <c r="O37" s="17"/>
    </row>
    <row r="38" spans="1:15" s="33" customFormat="1" ht="24">
      <c r="A38" s="7">
        <f t="shared" si="1"/>
        <v>21</v>
      </c>
      <c r="B38" s="32" t="s">
        <v>114</v>
      </c>
      <c r="C38" s="6"/>
      <c r="D38" s="6"/>
      <c r="E38" s="6" t="s">
        <v>138</v>
      </c>
      <c r="F38" s="8" t="s">
        <v>13</v>
      </c>
      <c r="G38" s="29">
        <f>H38+I38+J38+K38</f>
        <v>372.56</v>
      </c>
      <c r="H38" s="29">
        <v>372.56</v>
      </c>
      <c r="I38" s="29"/>
      <c r="J38" s="29"/>
      <c r="K38" s="29"/>
      <c r="L38" s="8"/>
      <c r="M38" s="6"/>
      <c r="N38" s="6"/>
      <c r="O38" s="17"/>
    </row>
    <row r="39" spans="1:15" s="33" customFormat="1" ht="24">
      <c r="A39" s="7">
        <f t="shared" si="1"/>
        <v>22</v>
      </c>
      <c r="B39" s="32" t="s">
        <v>115</v>
      </c>
      <c r="C39" s="6"/>
      <c r="D39" s="6"/>
      <c r="E39" s="6" t="s">
        <v>70</v>
      </c>
      <c r="F39" s="8" t="s">
        <v>13</v>
      </c>
      <c r="G39" s="29">
        <f t="shared" si="2"/>
        <v>537.20000000000005</v>
      </c>
      <c r="H39" s="29">
        <v>537.20000000000005</v>
      </c>
      <c r="I39" s="29"/>
      <c r="J39" s="29"/>
      <c r="K39" s="29"/>
      <c r="L39" s="8"/>
      <c r="M39" s="6"/>
      <c r="N39" s="6"/>
      <c r="O39" s="18"/>
    </row>
    <row r="40" spans="1:15" s="33" customFormat="1" ht="24">
      <c r="A40" s="7">
        <f t="shared" si="1"/>
        <v>23</v>
      </c>
      <c r="B40" s="32" t="s">
        <v>116</v>
      </c>
      <c r="C40" s="6"/>
      <c r="D40" s="6"/>
      <c r="E40" s="6" t="s">
        <v>66</v>
      </c>
      <c r="F40" s="8" t="s">
        <v>57</v>
      </c>
      <c r="G40" s="29">
        <f>H40+I40+J40+K40</f>
        <v>54</v>
      </c>
      <c r="H40" s="29">
        <v>54</v>
      </c>
      <c r="I40" s="29"/>
      <c r="J40" s="29"/>
      <c r="K40" s="29"/>
      <c r="L40" s="8"/>
      <c r="M40" s="6"/>
      <c r="N40" s="6"/>
      <c r="O40" s="18"/>
    </row>
    <row r="41" spans="1:15" s="33" customFormat="1" ht="24">
      <c r="A41" s="7">
        <f t="shared" si="1"/>
        <v>24</v>
      </c>
      <c r="B41" s="32" t="s">
        <v>117</v>
      </c>
      <c r="C41" s="6"/>
      <c r="D41" s="6"/>
      <c r="E41" s="6" t="s">
        <v>99</v>
      </c>
      <c r="F41" s="8" t="s">
        <v>13</v>
      </c>
      <c r="G41" s="29">
        <f t="shared" si="2"/>
        <v>99.8</v>
      </c>
      <c r="H41" s="29">
        <v>99.8</v>
      </c>
      <c r="I41" s="29"/>
      <c r="J41" s="29"/>
      <c r="K41" s="29"/>
      <c r="L41" s="8"/>
      <c r="M41" s="6"/>
      <c r="N41" s="6"/>
      <c r="O41" s="18"/>
    </row>
    <row r="42" spans="1:15" s="33" customFormat="1" ht="24">
      <c r="A42" s="7">
        <f t="shared" si="1"/>
        <v>25</v>
      </c>
      <c r="B42" s="32" t="s">
        <v>136</v>
      </c>
      <c r="C42" s="6"/>
      <c r="D42" s="6"/>
      <c r="E42" s="6" t="s">
        <v>70</v>
      </c>
      <c r="F42" s="8" t="s">
        <v>13</v>
      </c>
      <c r="G42" s="29">
        <f t="shared" si="2"/>
        <v>272.7</v>
      </c>
      <c r="H42" s="29">
        <v>272.7</v>
      </c>
      <c r="I42" s="29"/>
      <c r="J42" s="29"/>
      <c r="K42" s="29"/>
      <c r="L42" s="8"/>
      <c r="M42" s="6"/>
      <c r="N42" s="6"/>
      <c r="O42" s="18"/>
    </row>
    <row r="43" spans="1:15" s="33" customFormat="1" ht="24">
      <c r="A43" s="7">
        <f t="shared" si="1"/>
        <v>26</v>
      </c>
      <c r="B43" s="32" t="s">
        <v>118</v>
      </c>
      <c r="C43" s="6"/>
      <c r="D43" s="6"/>
      <c r="E43" s="6" t="s">
        <v>98</v>
      </c>
      <c r="F43" s="8" t="s">
        <v>13</v>
      </c>
      <c r="G43" s="29">
        <f t="shared" si="2"/>
        <v>77.2</v>
      </c>
      <c r="H43" s="29">
        <v>77.2</v>
      </c>
      <c r="I43" s="29"/>
      <c r="J43" s="29"/>
      <c r="K43" s="29"/>
      <c r="L43" s="8"/>
      <c r="M43" s="6"/>
      <c r="N43" s="6"/>
      <c r="O43" s="18"/>
    </row>
    <row r="44" spans="1:15" s="33" customFormat="1" ht="24">
      <c r="A44" s="7">
        <f t="shared" si="1"/>
        <v>27</v>
      </c>
      <c r="B44" s="32" t="s">
        <v>119</v>
      </c>
      <c r="C44" s="6"/>
      <c r="D44" s="6"/>
      <c r="E44" s="6" t="s">
        <v>98</v>
      </c>
      <c r="F44" s="8" t="s">
        <v>13</v>
      </c>
      <c r="G44" s="29">
        <f>H44+I44+J44+K44</f>
        <v>235</v>
      </c>
      <c r="H44" s="29">
        <v>235</v>
      </c>
      <c r="I44" s="29"/>
      <c r="J44" s="29"/>
      <c r="K44" s="29"/>
      <c r="L44" s="8"/>
      <c r="M44" s="6"/>
      <c r="N44" s="6"/>
      <c r="O44" s="18"/>
    </row>
    <row r="45" spans="1:15" s="33" customFormat="1" ht="24">
      <c r="A45" s="7">
        <f t="shared" si="1"/>
        <v>28</v>
      </c>
      <c r="B45" s="32" t="s">
        <v>120</v>
      </c>
      <c r="C45" s="6"/>
      <c r="D45" s="6"/>
      <c r="E45" s="6" t="s">
        <v>98</v>
      </c>
      <c r="F45" s="8" t="s">
        <v>13</v>
      </c>
      <c r="G45" s="29">
        <f>H45+I45+J45+K45</f>
        <v>360</v>
      </c>
      <c r="H45" s="29">
        <v>360</v>
      </c>
      <c r="I45" s="29"/>
      <c r="J45" s="29"/>
      <c r="K45" s="29"/>
      <c r="L45" s="8"/>
      <c r="M45" s="6"/>
      <c r="N45" s="6"/>
      <c r="O45" s="18"/>
    </row>
    <row r="46" spans="1:15" s="33" customFormat="1" ht="24">
      <c r="A46" s="7">
        <f t="shared" si="1"/>
        <v>29</v>
      </c>
      <c r="B46" s="32" t="s">
        <v>121</v>
      </c>
      <c r="C46" s="6"/>
      <c r="D46" s="6"/>
      <c r="E46" s="6" t="s">
        <v>98</v>
      </c>
      <c r="F46" s="8" t="s">
        <v>13</v>
      </c>
      <c r="G46" s="29">
        <f>H46+I46+J46+K46</f>
        <v>1065.2</v>
      </c>
      <c r="H46" s="29">
        <v>1065.2</v>
      </c>
      <c r="I46" s="29"/>
      <c r="J46" s="29"/>
      <c r="K46" s="29"/>
      <c r="L46" s="8"/>
      <c r="M46" s="6"/>
      <c r="N46" s="6"/>
      <c r="O46" s="18"/>
    </row>
    <row r="47" spans="1:15" s="33" customFormat="1" ht="24">
      <c r="A47" s="7">
        <f t="shared" si="1"/>
        <v>30</v>
      </c>
      <c r="B47" s="32" t="s">
        <v>122</v>
      </c>
      <c r="C47" s="6"/>
      <c r="D47" s="6"/>
      <c r="E47" s="6" t="s">
        <v>98</v>
      </c>
      <c r="F47" s="8" t="s">
        <v>13</v>
      </c>
      <c r="G47" s="29">
        <f>H47+I47+J47+K47</f>
        <v>52.2</v>
      </c>
      <c r="H47" s="29">
        <v>52.2</v>
      </c>
      <c r="I47" s="29"/>
      <c r="J47" s="29"/>
      <c r="K47" s="29"/>
      <c r="L47" s="8"/>
      <c r="M47" s="6"/>
      <c r="N47" s="6"/>
      <c r="O47" s="18"/>
    </row>
    <row r="48" spans="1:15" s="33" customFormat="1" ht="24">
      <c r="A48" s="7">
        <f t="shared" si="1"/>
        <v>31</v>
      </c>
      <c r="B48" s="32" t="s">
        <v>123</v>
      </c>
      <c r="C48" s="6"/>
      <c r="D48" s="6"/>
      <c r="E48" s="6" t="s">
        <v>74</v>
      </c>
      <c r="F48" s="8" t="s">
        <v>13</v>
      </c>
      <c r="G48" s="29">
        <f t="shared" si="2"/>
        <v>104.4</v>
      </c>
      <c r="H48" s="29">
        <v>104.4</v>
      </c>
      <c r="I48" s="29"/>
      <c r="J48" s="29"/>
      <c r="K48" s="29"/>
      <c r="L48" s="8"/>
      <c r="M48" s="6"/>
      <c r="N48" s="6"/>
      <c r="O48" s="18"/>
    </row>
    <row r="49" spans="1:15" s="33" customFormat="1" ht="24">
      <c r="A49" s="7">
        <f t="shared" si="1"/>
        <v>32</v>
      </c>
      <c r="B49" s="32" t="s">
        <v>124</v>
      </c>
      <c r="C49" s="6"/>
      <c r="D49" s="6"/>
      <c r="E49" s="6" t="s">
        <v>75</v>
      </c>
      <c r="F49" s="8" t="s">
        <v>13</v>
      </c>
      <c r="G49" s="29">
        <f t="shared" si="2"/>
        <v>325.60000000000002</v>
      </c>
      <c r="H49" s="29">
        <v>325.60000000000002</v>
      </c>
      <c r="I49" s="29"/>
      <c r="J49" s="29"/>
      <c r="K49" s="29"/>
      <c r="L49" s="8"/>
      <c r="M49" s="6"/>
      <c r="N49" s="6"/>
      <c r="O49" s="18"/>
    </row>
    <row r="50" spans="1:15" s="33" customFormat="1" ht="24">
      <c r="A50" s="7">
        <f t="shared" si="1"/>
        <v>33</v>
      </c>
      <c r="B50" s="32" t="s">
        <v>137</v>
      </c>
      <c r="C50" s="6"/>
      <c r="D50" s="6"/>
      <c r="E50" s="6" t="s">
        <v>82</v>
      </c>
      <c r="F50" s="8" t="s">
        <v>13</v>
      </c>
      <c r="G50" s="29">
        <f t="shared" si="2"/>
        <v>199.8</v>
      </c>
      <c r="H50" s="29">
        <v>199.8</v>
      </c>
      <c r="I50" s="29"/>
      <c r="J50" s="29"/>
      <c r="K50" s="29"/>
      <c r="L50" s="8"/>
      <c r="M50" s="6"/>
      <c r="N50" s="6"/>
      <c r="O50" s="18"/>
    </row>
    <row r="51" spans="1:15" s="33" customFormat="1" ht="24">
      <c r="A51" s="7">
        <f t="shared" si="1"/>
        <v>34</v>
      </c>
      <c r="B51" s="32" t="s">
        <v>125</v>
      </c>
      <c r="C51" s="6"/>
      <c r="D51" s="6"/>
      <c r="E51" s="6" t="s">
        <v>76</v>
      </c>
      <c r="F51" s="8" t="s">
        <v>13</v>
      </c>
      <c r="G51" s="29">
        <f t="shared" si="2"/>
        <v>718.7</v>
      </c>
      <c r="H51" s="29">
        <v>718.7</v>
      </c>
      <c r="I51" s="29"/>
      <c r="J51" s="29"/>
      <c r="K51" s="29"/>
      <c r="L51" s="8"/>
      <c r="M51" s="6"/>
      <c r="N51" s="6"/>
      <c r="O51" s="18"/>
    </row>
    <row r="52" spans="1:15" s="33" customFormat="1" ht="24">
      <c r="A52" s="7">
        <f t="shared" si="1"/>
        <v>35</v>
      </c>
      <c r="B52" s="32" t="s">
        <v>126</v>
      </c>
      <c r="C52" s="6"/>
      <c r="D52" s="6"/>
      <c r="E52" s="6" t="s">
        <v>71</v>
      </c>
      <c r="F52" s="8" t="s">
        <v>13</v>
      </c>
      <c r="G52" s="29">
        <f t="shared" si="2"/>
        <v>412.4</v>
      </c>
      <c r="H52" s="29">
        <v>412.4</v>
      </c>
      <c r="I52" s="29"/>
      <c r="J52" s="29"/>
      <c r="K52" s="29"/>
      <c r="L52" s="8"/>
      <c r="M52" s="6"/>
      <c r="N52" s="6"/>
      <c r="O52" s="18"/>
    </row>
    <row r="53" spans="1:15" s="33" customFormat="1" ht="24">
      <c r="A53" s="7">
        <f t="shared" si="1"/>
        <v>36</v>
      </c>
      <c r="B53" s="32" t="s">
        <v>127</v>
      </c>
      <c r="C53" s="6"/>
      <c r="D53" s="6"/>
      <c r="E53" s="6" t="s">
        <v>73</v>
      </c>
      <c r="F53" s="8" t="s">
        <v>13</v>
      </c>
      <c r="G53" s="29">
        <f t="shared" si="2"/>
        <v>387.2</v>
      </c>
      <c r="H53" s="29">
        <v>387.2</v>
      </c>
      <c r="I53" s="29"/>
      <c r="J53" s="29"/>
      <c r="K53" s="29"/>
      <c r="L53" s="8"/>
      <c r="M53" s="6"/>
      <c r="N53" s="6"/>
      <c r="O53" s="18"/>
    </row>
    <row r="54" spans="1:15" s="33" customFormat="1" ht="24">
      <c r="A54" s="7">
        <f t="shared" si="1"/>
        <v>37</v>
      </c>
      <c r="B54" s="32" t="s">
        <v>133</v>
      </c>
      <c r="C54" s="6"/>
      <c r="D54" s="6"/>
      <c r="E54" s="6" t="s">
        <v>67</v>
      </c>
      <c r="F54" s="8" t="s">
        <v>57</v>
      </c>
      <c r="G54" s="29">
        <f>H54+I54+J54+K54</f>
        <v>494.3</v>
      </c>
      <c r="H54" s="29">
        <v>494.3</v>
      </c>
      <c r="I54" s="29"/>
      <c r="J54" s="29"/>
      <c r="K54" s="29"/>
      <c r="L54" s="8"/>
      <c r="M54" s="6"/>
      <c r="N54" s="6"/>
      <c r="O54" s="18"/>
    </row>
    <row r="55" spans="1:15" s="33" customFormat="1" ht="24">
      <c r="A55" s="7">
        <f t="shared" si="1"/>
        <v>38</v>
      </c>
      <c r="B55" s="32" t="s">
        <v>128</v>
      </c>
      <c r="C55" s="6"/>
      <c r="D55" s="6"/>
      <c r="E55" s="6" t="s">
        <v>81</v>
      </c>
      <c r="F55" s="8" t="s">
        <v>13</v>
      </c>
      <c r="G55" s="29">
        <f t="shared" si="2"/>
        <v>190.9</v>
      </c>
      <c r="H55" s="29">
        <v>190.9</v>
      </c>
      <c r="I55" s="29"/>
      <c r="J55" s="29"/>
      <c r="K55" s="29"/>
      <c r="L55" s="8"/>
      <c r="M55" s="6"/>
      <c r="N55" s="6"/>
      <c r="O55" s="18"/>
    </row>
    <row r="56" spans="1:15" s="33" customFormat="1" ht="48">
      <c r="A56" s="7">
        <f t="shared" si="1"/>
        <v>39</v>
      </c>
      <c r="B56" s="32" t="s">
        <v>97</v>
      </c>
      <c r="C56" s="6"/>
      <c r="D56" s="6"/>
      <c r="E56" s="6" t="s">
        <v>93</v>
      </c>
      <c r="F56" s="8" t="s">
        <v>13</v>
      </c>
      <c r="G56" s="29">
        <f t="shared" si="2"/>
        <v>20.8</v>
      </c>
      <c r="H56" s="29">
        <f>20.8</f>
        <v>20.8</v>
      </c>
      <c r="I56" s="29"/>
      <c r="J56" s="29"/>
      <c r="K56" s="29"/>
      <c r="L56" s="8"/>
      <c r="M56" s="6"/>
      <c r="N56" s="6"/>
      <c r="O56" s="18"/>
    </row>
    <row r="57" spans="1:15" s="33" customFormat="1" ht="48">
      <c r="A57" s="7">
        <f t="shared" si="1"/>
        <v>40</v>
      </c>
      <c r="B57" s="32" t="s">
        <v>95</v>
      </c>
      <c r="C57" s="6"/>
      <c r="D57" s="6"/>
      <c r="E57" s="6" t="s">
        <v>91</v>
      </c>
      <c r="F57" s="8" t="s">
        <v>13</v>
      </c>
      <c r="G57" s="29">
        <f t="shared" ref="G57:G67" si="3">H57+I57+J57+K57</f>
        <v>276.5</v>
      </c>
      <c r="H57" s="29">
        <f>9.6+6.5+17.8+15+10+75+38.4+20+84.2</f>
        <v>276.5</v>
      </c>
      <c r="I57" s="29"/>
      <c r="J57" s="29"/>
      <c r="K57" s="29"/>
      <c r="L57" s="8"/>
      <c r="M57" s="6"/>
      <c r="N57" s="6"/>
      <c r="O57" s="18"/>
    </row>
    <row r="58" spans="1:15" s="33" customFormat="1" ht="48">
      <c r="A58" s="7">
        <f t="shared" si="1"/>
        <v>41</v>
      </c>
      <c r="B58" s="32" t="s">
        <v>96</v>
      </c>
      <c r="C58" s="6"/>
      <c r="D58" s="6"/>
      <c r="E58" s="6" t="s">
        <v>92</v>
      </c>
      <c r="F58" s="8" t="s">
        <v>13</v>
      </c>
      <c r="G58" s="29">
        <f t="shared" si="3"/>
        <v>403.70000000000005</v>
      </c>
      <c r="H58" s="29">
        <f>8.5+100+7.8+27+9.1+90+14.2+48+99.1</f>
        <v>403.70000000000005</v>
      </c>
      <c r="I58" s="29"/>
      <c r="J58" s="29"/>
      <c r="K58" s="29"/>
      <c r="L58" s="8"/>
      <c r="M58" s="6"/>
      <c r="N58" s="6"/>
      <c r="O58" s="18"/>
    </row>
    <row r="59" spans="1:15" s="33" customFormat="1">
      <c r="A59" s="7"/>
      <c r="B59" s="8"/>
      <c r="C59" s="6"/>
      <c r="D59" s="6"/>
      <c r="E59" s="6"/>
      <c r="F59" s="8"/>
      <c r="G59" s="29"/>
      <c r="H59" s="43"/>
      <c r="I59" s="29"/>
      <c r="J59" s="29"/>
      <c r="K59" s="29"/>
      <c r="L59" s="8"/>
      <c r="M59" s="6"/>
      <c r="N59" s="6"/>
      <c r="O59" s="18"/>
    </row>
    <row r="60" spans="1:15" s="33" customFormat="1">
      <c r="A60" s="61" t="s">
        <v>83</v>
      </c>
      <c r="B60" s="62"/>
      <c r="C60" s="62"/>
      <c r="D60" s="62"/>
      <c r="E60" s="62"/>
      <c r="F60" s="63" t="s">
        <v>21</v>
      </c>
      <c r="G60" s="29">
        <f t="shared" si="3"/>
        <v>845.79799999999989</v>
      </c>
      <c r="H60" s="30">
        <f>SUM(H18:H21)+H56</f>
        <v>845.79799999999989</v>
      </c>
      <c r="I60" s="30"/>
      <c r="J60" s="30"/>
      <c r="K60" s="30"/>
      <c r="L60" s="2"/>
      <c r="M60" s="2"/>
      <c r="N60" s="2"/>
      <c r="O60" s="20"/>
    </row>
    <row r="61" spans="1:15" s="33" customFormat="1" ht="12.75" customHeight="1">
      <c r="A61" s="61" t="s">
        <v>84</v>
      </c>
      <c r="B61" s="62"/>
      <c r="C61" s="62"/>
      <c r="D61" s="62"/>
      <c r="E61" s="62"/>
      <c r="F61" s="63" t="s">
        <v>21</v>
      </c>
      <c r="G61" s="29">
        <f t="shared" si="3"/>
        <v>933.40000000000009</v>
      </c>
      <c r="H61" s="30">
        <f>SUM(H22:H23)</f>
        <v>933.40000000000009</v>
      </c>
      <c r="I61" s="30"/>
      <c r="J61" s="30"/>
      <c r="K61" s="30"/>
      <c r="L61" s="2"/>
      <c r="M61" s="2"/>
      <c r="N61" s="2"/>
      <c r="O61" s="20"/>
    </row>
    <row r="62" spans="1:15" s="33" customFormat="1">
      <c r="A62" s="61" t="s">
        <v>85</v>
      </c>
      <c r="B62" s="62"/>
      <c r="C62" s="62"/>
      <c r="D62" s="62"/>
      <c r="E62" s="62"/>
      <c r="F62" s="63" t="s">
        <v>21</v>
      </c>
      <c r="G62" s="29">
        <f t="shared" si="3"/>
        <v>1470</v>
      </c>
      <c r="H62" s="30">
        <f>SUM(H24:H26)</f>
        <v>1470</v>
      </c>
      <c r="I62" s="30"/>
      <c r="J62" s="30"/>
      <c r="K62" s="30"/>
      <c r="L62" s="2"/>
      <c r="M62" s="2"/>
      <c r="N62" s="2"/>
      <c r="O62" s="20"/>
    </row>
    <row r="63" spans="1:15" s="33" customFormat="1">
      <c r="A63" s="61" t="s">
        <v>86</v>
      </c>
      <c r="B63" s="62"/>
      <c r="C63" s="62"/>
      <c r="D63" s="62"/>
      <c r="E63" s="62"/>
      <c r="F63" s="63" t="s">
        <v>21</v>
      </c>
      <c r="G63" s="29">
        <f t="shared" si="3"/>
        <v>68</v>
      </c>
      <c r="H63" s="30">
        <f>H27</f>
        <v>68</v>
      </c>
      <c r="I63" s="30"/>
      <c r="J63" s="30"/>
      <c r="K63" s="30"/>
      <c r="L63" s="2"/>
      <c r="M63" s="2"/>
      <c r="N63" s="2"/>
      <c r="O63" s="20"/>
    </row>
    <row r="64" spans="1:15" s="33" customFormat="1">
      <c r="A64" s="61" t="s">
        <v>87</v>
      </c>
      <c r="B64" s="62"/>
      <c r="C64" s="62"/>
      <c r="D64" s="62"/>
      <c r="E64" s="62"/>
      <c r="F64" s="63" t="s">
        <v>21</v>
      </c>
      <c r="G64" s="29">
        <f t="shared" si="3"/>
        <v>1481.9</v>
      </c>
      <c r="H64" s="30">
        <f>SUM(H28:H34)+H57</f>
        <v>1481.9</v>
      </c>
      <c r="I64" s="30"/>
      <c r="J64" s="30"/>
      <c r="K64" s="30"/>
      <c r="L64" s="2"/>
      <c r="M64" s="2"/>
      <c r="N64" s="2"/>
      <c r="O64" s="20"/>
    </row>
    <row r="65" spans="1:15" s="33" customFormat="1" ht="12.75" customHeight="1">
      <c r="A65" s="61" t="s">
        <v>88</v>
      </c>
      <c r="B65" s="62"/>
      <c r="C65" s="62"/>
      <c r="D65" s="62"/>
      <c r="E65" s="62"/>
      <c r="F65" s="63" t="s">
        <v>21</v>
      </c>
      <c r="G65" s="29">
        <f t="shared" si="3"/>
        <v>717.7</v>
      </c>
      <c r="H65" s="30">
        <f>SUM(H35:H37)+H58</f>
        <v>717.7</v>
      </c>
      <c r="I65" s="30"/>
      <c r="J65" s="30"/>
      <c r="K65" s="30"/>
      <c r="L65" s="2"/>
      <c r="M65" s="2"/>
      <c r="N65" s="2"/>
      <c r="O65" s="20"/>
    </row>
    <row r="66" spans="1:15" s="33" customFormat="1" ht="12.75" customHeight="1">
      <c r="A66" s="61" t="s">
        <v>89</v>
      </c>
      <c r="B66" s="62"/>
      <c r="C66" s="62"/>
      <c r="D66" s="62"/>
      <c r="E66" s="62"/>
      <c r="F66" s="63" t="s">
        <v>21</v>
      </c>
      <c r="G66" s="29">
        <f t="shared" si="3"/>
        <v>372.56</v>
      </c>
      <c r="H66" s="30">
        <f>H38</f>
        <v>372.56</v>
      </c>
      <c r="I66" s="30"/>
      <c r="J66" s="30"/>
      <c r="K66" s="30"/>
      <c r="L66" s="2"/>
      <c r="M66" s="2"/>
      <c r="N66" s="2"/>
      <c r="O66" s="20"/>
    </row>
    <row r="67" spans="1:15" s="33" customFormat="1" ht="12.75" customHeight="1">
      <c r="A67" s="61" t="s">
        <v>90</v>
      </c>
      <c r="B67" s="62"/>
      <c r="C67" s="62"/>
      <c r="D67" s="62"/>
      <c r="E67" s="62"/>
      <c r="F67" s="63" t="s">
        <v>21</v>
      </c>
      <c r="G67" s="29">
        <f t="shared" si="3"/>
        <v>5586.5999999999995</v>
      </c>
      <c r="H67" s="30">
        <f>SUM(H39:H55)</f>
        <v>5586.5999999999995</v>
      </c>
      <c r="I67" s="30"/>
      <c r="J67" s="30"/>
      <c r="K67" s="30"/>
      <c r="L67" s="2"/>
      <c r="M67" s="2"/>
      <c r="N67" s="2"/>
      <c r="O67" s="20"/>
    </row>
    <row r="68" spans="1:15" s="33" customFormat="1">
      <c r="A68" s="53" t="s">
        <v>12</v>
      </c>
      <c r="B68" s="54"/>
      <c r="C68" s="54"/>
      <c r="D68" s="54"/>
      <c r="E68" s="54"/>
      <c r="F68" s="55"/>
      <c r="G68" s="29">
        <f>SUM(G18:G59)</f>
        <v>11475.957999999997</v>
      </c>
      <c r="H68" s="29">
        <f>SUM(H18:H59)</f>
        <v>11475.957999999997</v>
      </c>
      <c r="I68" s="38">
        <f>SUM(I18:I59)</f>
        <v>0</v>
      </c>
      <c r="J68" s="38">
        <f>SUM(J18:J59)</f>
        <v>0</v>
      </c>
      <c r="K68" s="29">
        <f>SUM(K18:K59)</f>
        <v>0</v>
      </c>
      <c r="L68" s="6"/>
      <c r="M68" s="6"/>
      <c r="N68" s="6"/>
      <c r="O68" s="17"/>
    </row>
    <row r="69" spans="1:15" s="33" customFormat="1" hidden="1">
      <c r="A69" s="9"/>
      <c r="B69" s="22"/>
      <c r="C69" s="10"/>
      <c r="D69" s="10"/>
      <c r="E69" s="24"/>
      <c r="F69" s="16" t="s">
        <v>28</v>
      </c>
      <c r="G69" s="39">
        <f>SUM(G18:G68)/3</f>
        <v>11475.957999999999</v>
      </c>
      <c r="H69" s="39">
        <f>SUM(H18:H68)/3</f>
        <v>11475.957999999999</v>
      </c>
      <c r="I69" s="14">
        <f>SUM(I18:I68)/3</f>
        <v>0</v>
      </c>
      <c r="J69" s="14">
        <f>SUM(J18:J68)/3</f>
        <v>0</v>
      </c>
      <c r="K69" s="14">
        <f>SUM(K18:K68)/3</f>
        <v>0</v>
      </c>
      <c r="L69" s="15"/>
      <c r="M69" s="15"/>
      <c r="N69" s="15"/>
      <c r="O69" s="19"/>
    </row>
    <row r="70" spans="1:15" s="33" customFormat="1" hidden="1">
      <c r="A70" s="9"/>
      <c r="B70" s="22"/>
      <c r="C70" s="10"/>
      <c r="D70" s="10"/>
      <c r="E70" s="24"/>
      <c r="F70" s="16" t="s">
        <v>29</v>
      </c>
      <c r="G70" s="40">
        <f>G68-G69</f>
        <v>0</v>
      </c>
      <c r="H70" s="40">
        <f>H68-H69</f>
        <v>0</v>
      </c>
      <c r="I70" s="14">
        <f>I68-I69</f>
        <v>0</v>
      </c>
      <c r="J70" s="14">
        <f>J68-J69</f>
        <v>0</v>
      </c>
      <c r="K70" s="14">
        <f>K68-K69</f>
        <v>0</v>
      </c>
      <c r="L70" s="14">
        <f>G69-H69-I69-J69-K69</f>
        <v>0</v>
      </c>
      <c r="M70" s="14">
        <f>G69-H68-I68-J68-K68</f>
        <v>1.8189894035458565E-12</v>
      </c>
      <c r="N70" s="14" t="e">
        <f>G69-#REF!-H60-#REF!-I60-#REF!-J60-#REF!-K60</f>
        <v>#REF!</v>
      </c>
      <c r="O70" s="19"/>
    </row>
    <row r="71" spans="1:15" s="33" customFormat="1">
      <c r="A71" s="11"/>
      <c r="B71" s="12"/>
      <c r="C71" s="12"/>
      <c r="D71" s="11"/>
      <c r="E71" s="25"/>
      <c r="F71" s="11"/>
      <c r="G71" s="42"/>
      <c r="H71" s="42"/>
      <c r="I71" s="31"/>
      <c r="J71" s="31"/>
      <c r="K71" s="31"/>
      <c r="L71" s="11"/>
      <c r="M71" s="34"/>
      <c r="N71" s="35"/>
      <c r="O71" s="36"/>
    </row>
    <row r="72" spans="1:15" s="33" customFormat="1">
      <c r="A72" s="58" t="s">
        <v>79</v>
      </c>
      <c r="B72" s="58"/>
      <c r="C72" s="58"/>
      <c r="D72" s="58"/>
      <c r="E72" s="58"/>
      <c r="F72" s="11"/>
      <c r="G72" s="47"/>
      <c r="H72" s="47"/>
      <c r="I72" s="31"/>
      <c r="J72" s="56" t="s">
        <v>139</v>
      </c>
      <c r="K72" s="56"/>
      <c r="L72" s="56"/>
      <c r="M72" s="34"/>
      <c r="N72" s="35"/>
      <c r="O72" s="36"/>
    </row>
    <row r="73" spans="1:15" s="33" customFormat="1">
      <c r="A73" s="49" t="s">
        <v>22</v>
      </c>
      <c r="B73" s="49"/>
      <c r="C73" s="49"/>
      <c r="D73" s="49"/>
      <c r="E73" s="49"/>
      <c r="F73" s="11"/>
      <c r="G73" s="48" t="s">
        <v>23</v>
      </c>
      <c r="H73" s="48"/>
      <c r="I73" s="31"/>
      <c r="J73" s="57" t="s">
        <v>24</v>
      </c>
      <c r="K73" s="57"/>
      <c r="L73" s="57"/>
      <c r="M73" s="34"/>
      <c r="N73" s="35"/>
      <c r="O73" s="36"/>
    </row>
    <row r="74" spans="1:15" s="33" customFormat="1">
      <c r="A74" s="11"/>
      <c r="B74" s="12"/>
      <c r="C74" s="12"/>
      <c r="D74" s="11"/>
      <c r="E74" s="25"/>
      <c r="F74" s="11"/>
      <c r="G74" s="41"/>
      <c r="H74" s="41"/>
      <c r="I74" s="31"/>
      <c r="J74" s="31"/>
      <c r="K74" s="31"/>
      <c r="L74" s="11"/>
      <c r="M74" s="34"/>
      <c r="N74" s="35"/>
      <c r="O74" s="36"/>
    </row>
    <row r="75" spans="1:15" s="33" customFormat="1">
      <c r="A75" s="58" t="s">
        <v>80</v>
      </c>
      <c r="B75" s="59"/>
      <c r="C75" s="59"/>
      <c r="D75" s="59"/>
      <c r="E75" s="59"/>
      <c r="F75" s="11"/>
      <c r="G75" s="47"/>
      <c r="H75" s="47"/>
      <c r="I75" s="31" t="s">
        <v>25</v>
      </c>
      <c r="J75" s="31"/>
      <c r="K75" s="31"/>
      <c r="L75" s="11"/>
      <c r="M75" s="34"/>
      <c r="N75" s="35"/>
      <c r="O75" s="36"/>
    </row>
    <row r="76" spans="1:15" s="33" customFormat="1">
      <c r="A76" s="49" t="s">
        <v>26</v>
      </c>
      <c r="B76" s="49"/>
      <c r="C76" s="49"/>
      <c r="D76" s="49"/>
      <c r="E76" s="49"/>
      <c r="F76" s="11"/>
      <c r="G76" s="48" t="s">
        <v>23</v>
      </c>
      <c r="H76" s="48"/>
      <c r="I76" s="31"/>
      <c r="J76" s="31"/>
      <c r="K76" s="31"/>
      <c r="L76" s="11"/>
      <c r="M76" s="34"/>
      <c r="N76" s="35"/>
      <c r="O76" s="36"/>
    </row>
    <row r="78" spans="1:15">
      <c r="E78" s="26"/>
    </row>
    <row r="79" spans="1:15">
      <c r="E79" s="26"/>
    </row>
  </sheetData>
  <autoFilter ref="A17:O73"/>
  <mergeCells count="54">
    <mergeCell ref="A66:F66"/>
    <mergeCell ref="A67:F67"/>
    <mergeCell ref="A61:F61"/>
    <mergeCell ref="A62:F62"/>
    <mergeCell ref="A63:F63"/>
    <mergeCell ref="A64:F64"/>
    <mergeCell ref="A65:F65"/>
    <mergeCell ref="N7:O7"/>
    <mergeCell ref="N8:O8"/>
    <mergeCell ref="N9:O9"/>
    <mergeCell ref="N10:O10"/>
    <mergeCell ref="A1:O1"/>
    <mergeCell ref="A2:O2"/>
    <mergeCell ref="N3:O3"/>
    <mergeCell ref="N4:O4"/>
    <mergeCell ref="A4:L4"/>
    <mergeCell ref="N5:O5"/>
    <mergeCell ref="N6:O6"/>
    <mergeCell ref="A60:F60"/>
    <mergeCell ref="H15:H16"/>
    <mergeCell ref="I15:J15"/>
    <mergeCell ref="O13:O16"/>
    <mergeCell ref="G14:G16"/>
    <mergeCell ref="H14:K14"/>
    <mergeCell ref="C15:C16"/>
    <mergeCell ref="K15:K16"/>
    <mergeCell ref="N13:N16"/>
    <mergeCell ref="M13:M16"/>
    <mergeCell ref="L13:L16"/>
    <mergeCell ref="J72:L72"/>
    <mergeCell ref="J73:L73"/>
    <mergeCell ref="A75:E75"/>
    <mergeCell ref="C13:D14"/>
    <mergeCell ref="D15:D16"/>
    <mergeCell ref="G75:H75"/>
    <mergeCell ref="A73:E73"/>
    <mergeCell ref="A72:E72"/>
    <mergeCell ref="F13:F16"/>
    <mergeCell ref="G13:K13"/>
    <mergeCell ref="G72:H72"/>
    <mergeCell ref="G73:H73"/>
    <mergeCell ref="A76:E76"/>
    <mergeCell ref="B13:B16"/>
    <mergeCell ref="E13:E16"/>
    <mergeCell ref="A68:F68"/>
    <mergeCell ref="G76:H76"/>
    <mergeCell ref="A13:A16"/>
    <mergeCell ref="A9:L9"/>
    <mergeCell ref="A10:L10"/>
    <mergeCell ref="A11:L11"/>
    <mergeCell ref="A5:L5"/>
    <mergeCell ref="A6:L6"/>
    <mergeCell ref="A7:L7"/>
    <mergeCell ref="A8:L8"/>
  </mergeCells>
  <phoneticPr fontId="0" type="noConversion"/>
  <pageMargins left="0.23622047244094491" right="0.23622047244094491" top="0.39370078740157483" bottom="0.7086614173228347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2016-01-12T06:50:33Z</cp:lastPrinted>
  <dcterms:created xsi:type="dcterms:W3CDTF">2011-01-28T08:18:11Z</dcterms:created>
  <dcterms:modified xsi:type="dcterms:W3CDTF">2016-11-23T00:37:59Z</dcterms:modified>
</cp:coreProperties>
</file>